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прог свед Прил 2" sheetId="1" r:id="rId1"/>
    <sheet name="ставки Прил 3" sheetId="2" r:id="rId2"/>
    <sheet name="НВВ Прил 5" sheetId="3" r:id="rId3"/>
    <sheet name="мероприятия Прил 4" sheetId="4" r:id="rId4"/>
  </sheets>
  <externalReferences>
    <externalReference r:id="rId5"/>
  </externalReferences>
  <definedNames>
    <definedName name="_xlnm.Print_Area" localSheetId="3">'мероприятия Прил 4'!$A$1:$E$48</definedName>
    <definedName name="_xlnm.Print_Area" localSheetId="2">'НВВ Прил 5'!$A$1:$F$51</definedName>
  </definedNames>
  <calcPr calcId="145621"/>
</workbook>
</file>

<file path=xl/calcChain.xml><?xml version="1.0" encoding="utf-8"?>
<calcChain xmlns="http://schemas.openxmlformats.org/spreadsheetml/2006/main">
  <c r="C37" i="4" l="1"/>
  <c r="C36" i="4"/>
  <c r="C35" i="4"/>
  <c r="C33" i="4"/>
  <c r="C32" i="4"/>
  <c r="C31" i="4"/>
  <c r="C30" i="4"/>
  <c r="C29" i="4"/>
  <c r="C21" i="4"/>
  <c r="D20" i="4"/>
  <c r="D21" i="4" s="1"/>
  <c r="D29" i="4" s="1"/>
  <c r="D32" i="4" s="1"/>
  <c r="D35" i="4" s="1"/>
  <c r="D38" i="4" s="1"/>
  <c r="C20" i="4"/>
  <c r="E20" i="4" s="1"/>
  <c r="D11" i="2" s="1"/>
  <c r="C19" i="4"/>
  <c r="E19" i="4" s="1"/>
  <c r="E37" i="3"/>
  <c r="E35" i="3"/>
  <c r="E29" i="3"/>
  <c r="E25" i="3" s="1"/>
  <c r="E24" i="3"/>
  <c r="D24" i="3"/>
  <c r="E23" i="3"/>
  <c r="C23" i="3"/>
  <c r="D19" i="3"/>
  <c r="D48" i="3" s="1"/>
  <c r="C38" i="4" l="1"/>
  <c r="E38" i="4" s="1"/>
  <c r="E29" i="4"/>
  <c r="E32" i="4"/>
  <c r="E19" i="3"/>
  <c r="E48" i="3" s="1"/>
  <c r="E21" i="4"/>
  <c r="E11" i="2" s="1"/>
  <c r="C24" i="3"/>
  <c r="C19" i="3" s="1"/>
  <c r="C48" i="3" s="1"/>
  <c r="D30" i="4"/>
  <c r="E35" i="4"/>
  <c r="C39" i="4"/>
  <c r="C40" i="4"/>
  <c r="D33" i="4" l="1"/>
  <c r="E33" i="4" s="1"/>
  <c r="D13" i="2" s="1"/>
  <c r="D31" i="4"/>
  <c r="E30" i="4"/>
  <c r="D12" i="2" s="1"/>
  <c r="D34" i="4" l="1"/>
  <c r="E31" i="4"/>
  <c r="E12" i="2" s="1"/>
  <c r="E34" i="4" l="1"/>
  <c r="E13" i="2" s="1"/>
  <c r="D36" i="4"/>
  <c r="D37" i="4" l="1"/>
  <c r="E36" i="4"/>
  <c r="D14" i="2" s="1"/>
  <c r="D39" i="4" l="1"/>
  <c r="E37" i="4"/>
  <c r="E14" i="2" s="1"/>
  <c r="D40" i="4" l="1"/>
  <c r="E40" i="4" s="1"/>
  <c r="E10" i="2" s="1"/>
  <c r="E39" i="4"/>
  <c r="D10" i="2" s="1"/>
</calcChain>
</file>

<file path=xl/sharedStrings.xml><?xml version="1.0" encoding="utf-8"?>
<sst xmlns="http://schemas.openxmlformats.org/spreadsheetml/2006/main" count="159" uniqueCount="128">
  <si>
    <t>ПРОГНОЗНЫЕ СВЕДЕНИЯ</t>
  </si>
  <si>
    <t>о расходах за технологическое присоединение</t>
  </si>
  <si>
    <t>ООО "КАМАЗ-Энерго" на 2017 год.</t>
  </si>
  <si>
    <t>1.</t>
  </si>
  <si>
    <r>
      <t xml:space="preserve">Полное наименование </t>
    </r>
    <r>
      <rPr>
        <b/>
        <sz val="14"/>
        <rFont val="Times New Roman"/>
        <family val="1"/>
        <charset val="204"/>
      </rPr>
      <t>Общество с ограниченной ответственностью «КАМАЗ-Энерго»</t>
    </r>
  </si>
  <si>
    <t>2.</t>
  </si>
  <si>
    <r>
      <t xml:space="preserve">Сокращенное наименование </t>
    </r>
    <r>
      <rPr>
        <b/>
        <sz val="14"/>
        <rFont val="Times New Roman"/>
        <family val="1"/>
        <charset val="204"/>
      </rPr>
      <t>ООО «КАМАЗ-Энерго»</t>
    </r>
  </si>
  <si>
    <t>3.</t>
  </si>
  <si>
    <t>Место нахождения: г. Набережные Челны, ул. Промышленная, 73</t>
  </si>
  <si>
    <t>4.</t>
  </si>
  <si>
    <t>Адрес юридического лица: г. Набережные Челны, ул. Промышленная, 73</t>
  </si>
  <si>
    <t>5.</t>
  </si>
  <si>
    <t>ИНН  1650157635</t>
  </si>
  <si>
    <t>6.</t>
  </si>
  <si>
    <t>КПП  165001001</t>
  </si>
  <si>
    <t>7.</t>
  </si>
  <si>
    <r>
      <t xml:space="preserve">Ф.И.О. руководителя </t>
    </r>
    <r>
      <rPr>
        <b/>
        <sz val="14"/>
        <rFont val="Times New Roman"/>
        <family val="1"/>
        <charset val="204"/>
      </rPr>
      <t>Шакиров Рамиль Гумарович</t>
    </r>
  </si>
  <si>
    <t>8.</t>
  </si>
  <si>
    <t>Адрес электронной почты:  KE-priem@kamaz.org</t>
  </si>
  <si>
    <t>9.</t>
  </si>
  <si>
    <t>Контактный телефон:  8(8552) 37-28-66</t>
  </si>
  <si>
    <t>10.</t>
  </si>
  <si>
    <t>Факс:  8(8552) 37-29-18</t>
  </si>
  <si>
    <t>СТАНДАРТИЗИРОВАННЫЕ ТАРИФНЫЕ СТАВКИ</t>
  </si>
  <si>
    <t>для расчета платы за технологическое присоединение</t>
  </si>
  <si>
    <t>к территориальным распределительным сетям на уровне напряжения ниже 35 кВ</t>
  </si>
  <si>
    <t>и присоединяемой мощностью менее 8900 кВт</t>
  </si>
  <si>
    <t>Наименование стандартизированных тарифных ставок</t>
  </si>
  <si>
    <t>ед.измер.</t>
  </si>
  <si>
    <t>стандартизированные тарифные ставки</t>
  </si>
  <si>
    <t>по постоянной схеме</t>
  </si>
  <si>
    <t>по временной схеме</t>
  </si>
  <si>
    <r>
      <t xml:space="preserve">С </t>
    </r>
    <r>
      <rPr>
        <vertAlign val="subscript"/>
        <sz val="14"/>
        <rFont val="Times New Roman"/>
        <family val="1"/>
        <charset val="204"/>
      </rPr>
      <t>1</t>
    </r>
  </si>
  <si>
    <t>Стандартизированная тарифная ставка на покрытие расходов на технологическое присоединение энергопринимающих устройств потребителей эл.энергии, объектов электросетевого хозяйства, принадлежащих сетевым организациям и иным лицам, по мероприятиям, указанным в пункте  16 методических указаний по определению размера платы за тех.присоединение к эл.сетям утв. ФСТ, за исключением подпунктов "б" и "в" п.16, в расчете на 1 кВт максим.мощности</t>
  </si>
  <si>
    <t>рублей/кВт</t>
  </si>
  <si>
    <r>
      <t xml:space="preserve">С </t>
    </r>
    <r>
      <rPr>
        <vertAlign val="subscript"/>
        <sz val="14"/>
        <rFont val="Times New Roman"/>
        <family val="1"/>
        <charset val="204"/>
      </rPr>
      <t>1.1</t>
    </r>
  </si>
  <si>
    <t>Стандартизированная тарифная ставка на покрытие расходов на подготовку и выдачу сетевой организацией технических условий заявителю</t>
  </si>
  <si>
    <r>
      <t xml:space="preserve">С </t>
    </r>
    <r>
      <rPr>
        <vertAlign val="subscript"/>
        <sz val="14"/>
        <rFont val="Times New Roman"/>
        <family val="1"/>
        <charset val="204"/>
      </rPr>
      <t>1.2</t>
    </r>
  </si>
  <si>
    <t>Стандартизированная тарифная ставка на покрытие расходов на проверку сетевой организацией выполнения заявителем технических условий</t>
  </si>
  <si>
    <r>
      <t xml:space="preserve">С </t>
    </r>
    <r>
      <rPr>
        <vertAlign val="subscript"/>
        <sz val="14"/>
        <rFont val="Times New Roman"/>
        <family val="1"/>
        <charset val="204"/>
      </rPr>
      <t>1.3</t>
    </r>
  </si>
  <si>
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</si>
  <si>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r>
      <t xml:space="preserve">С </t>
    </r>
    <r>
      <rPr>
        <vertAlign val="subscript"/>
        <sz val="14"/>
        <rFont val="Times New Roman"/>
        <family val="1"/>
        <charset val="204"/>
      </rPr>
      <t>1.4</t>
    </r>
  </si>
  <si>
    <t>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коммунитационного аппарата в положении "включено")</t>
  </si>
  <si>
    <t>Расчет</t>
  </si>
  <si>
    <t>необходимой валовой выручки ООО "КАМАЗ-Энерго"</t>
  </si>
  <si>
    <t>на технологическое присоединение на 2017 год.</t>
  </si>
  <si>
    <t>в рублях.</t>
  </si>
  <si>
    <t>№ п/п</t>
  </si>
  <si>
    <t>Показатели</t>
  </si>
  <si>
    <t>Ожидаемые данные за текущий период</t>
  </si>
  <si>
    <t>Утвержденные данные на                 1 заявку</t>
  </si>
  <si>
    <t>Плановые показатели на следующий период (расчет на 1 заявку)</t>
  </si>
  <si>
    <t>2016 год</t>
  </si>
  <si>
    <t>2017 год</t>
  </si>
  <si>
    <t>Расходы по выполнению мероприятий по технологи-</t>
  </si>
  <si>
    <t>ческому присоединению, всего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</si>
  <si>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</si>
  <si>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</si>
  <si>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</si>
  <si>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</si>
  <si>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</si>
  <si>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</si>
  <si>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</si>
  <si>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</si>
  <si>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</si>
  <si>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</si>
  <si>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</si>
  <si>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— работы и услуги производственного характера</t>
  </si>
  <si>
    <t>1.5.2.</t>
  </si>
  <si>
    <t>— налоги и сборы, уменьшающие налогооблагаемую</t>
  </si>
  <si>
    <t>базу на прибыль организаций, всего</t>
  </si>
  <si>
    <t>1.5.3.</t>
  </si>
  <si>
    <t>—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</si>
  <si>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</si>
  <si>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</si>
  <si>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</si>
  <si>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</si>
  <si>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</si>
  <si>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консульта-</t>
  </si>
  <si>
    <t>ционные и юридические услуги</t>
  </si>
  <si>
    <t>1.5.3.4.</t>
  </si>
  <si>
    <t>плата за аренду имущества</t>
  </si>
  <si>
    <t>1.5.3.5.</t>
  </si>
  <si>
    <t>другие прочие расходы, связанные с производством</t>
  </si>
  <si>
    <t>и реализацией</t>
  </si>
  <si>
    <t>1.6.</t>
  </si>
  <si>
    <t>Внереализационные расходы, всего</t>
  </si>
  <si>
    <t>1.6.1.</t>
  </si>
  <si>
    <t>— расходы на услуги банков</t>
  </si>
  <si>
    <t>1.6.2.</t>
  </si>
  <si>
    <t>— % за пользование кредитом</t>
  </si>
  <si>
    <t>1.6.3.</t>
  </si>
  <si>
    <t>— прочие обоснованные расходы</t>
  </si>
  <si>
    <t>1.6.4.</t>
  </si>
  <si>
    <t>— денежные выплаты социального характера</t>
  </si>
  <si>
    <t>(по Коллективному договору)</t>
  </si>
  <si>
    <t>Расходы на строительство объектов электросетевого</t>
  </si>
  <si>
    <t>хозяйства — от существующих объектов электросете-</t>
  </si>
  <si>
    <t>вого хозяйства до присоединяемых энергопринимающих</t>
  </si>
  <si>
    <t>устройств и (или) объектов электроэнергетики</t>
  </si>
  <si>
    <t>Выпадающие доходы/экономия средств</t>
  </si>
  <si>
    <t>Необходимая валовая выручка (сумма п. 1—3)</t>
  </si>
  <si>
    <t>Стоимость мероприятий, осуществляемых при технологическом присоединении</t>
  </si>
  <si>
    <t xml:space="preserve"> к электрическим сетям ООО "КАМАЗ-Энерго" на 2017 год.(руб./кВт)</t>
  </si>
  <si>
    <t>Наименование мероприятий</t>
  </si>
  <si>
    <t>Разбивка НВВ по каждому мероприятию (руб.)</t>
  </si>
  <si>
    <t>Объем максимальной мощности (кВт)</t>
  </si>
  <si>
    <t>Ставки для расчета платы по каждому мероприятию (руб./кВт) без учета НДС</t>
  </si>
  <si>
    <t>Подготовка и выдача сетевой организацией технических условий Заявителю (ТУ)</t>
  </si>
  <si>
    <t xml:space="preserve"> - по постоянной схеме</t>
  </si>
  <si>
    <t xml:space="preserve"> - по временной схеме</t>
  </si>
  <si>
    <t>Разработка сетевой организацией проектной документации по строительству «последней мили»</t>
  </si>
  <si>
    <t>Х</t>
  </si>
  <si>
    <t>Выполнение сетевой организацией мероприятий, связанных со строительством «последней мили»</t>
  </si>
  <si>
    <t>3.1.</t>
  </si>
  <si>
    <t>строительство воздушных линий</t>
  </si>
  <si>
    <t>3.2.</t>
  </si>
  <si>
    <t>строительство кабельных линий</t>
  </si>
  <si>
    <t>3.3.</t>
  </si>
  <si>
    <t>строительство пунктов секционирования</t>
  </si>
  <si>
    <t>3.4.</t>
  </si>
  <si>
    <t>строительство комплектных трансформаторных подстанций (КТП), распределительных трансформаторных подстанций (РТП) с уровнем напряжения до 35 кВ</t>
  </si>
  <si>
    <t>3.5.</t>
  </si>
  <si>
    <t>строительство центров питания, подстанций с уровнем напряжения 35 кВ и выше (ПС)</t>
  </si>
  <si>
    <t>Проверка сетевой организацией выполнения Заявителем ТУ</t>
  </si>
  <si>
    <t>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</si>
  <si>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Фактические действия по присоединению и обеспечению работы Устройств в электрической сети</t>
  </si>
  <si>
    <r>
      <t xml:space="preserve">Стандартизированная тарифная ставка, С </t>
    </r>
    <r>
      <rPr>
        <b/>
        <vertAlign val="subscript"/>
        <sz val="12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</si>
</sst>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0\ _р_._-;\-* #,##0.00\ _р_._-;_-* &quot;-&quot;??\ _р_._-;_-@_-"/>
    <numFmt numFmtId="165" formatCode="_-* #,##0\ _р_._-;\-* #,##0\ _р_._-;_-* &quot;-&quot;??\ _р_._-;_-@_-"/>
  </numFmts>
  <fonts count="16" x14ac:knownFonts="1">
    <font>
      <sz val="10"/>
      <name val="Arial"/>
      <charset val="204"/>
    </font>
    <font>
      <sz val="10"/>
      <name val="Arial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0"/>
      <color theme="10"/>
      <name val="Arial Cyr"/>
      <charset val="204"/>
    </font>
    <font>
      <u/>
      <sz val="14"/>
      <color theme="10"/>
      <name val="Arial Cyr"/>
      <charset val="204"/>
    </font>
    <font>
      <vertAlign val="subscript"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center"/>
    </xf>
    <xf numFmtId="0" fontId="5" fillId="0" borderId="0" xfId="3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center" vertical="top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top" wrapText="1"/>
    </xf>
    <xf numFmtId="0" fontId="12" fillId="0" borderId="6" xfId="0" applyNumberFormat="1" applyFont="1" applyBorder="1" applyAlignment="1">
      <alignment horizontal="center" vertical="top" wrapText="1"/>
    </xf>
    <xf numFmtId="0" fontId="12" fillId="0" borderId="6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top"/>
    </xf>
    <xf numFmtId="49" fontId="12" fillId="0" borderId="7" xfId="0" applyNumberFormat="1" applyFont="1" applyBorder="1" applyAlignment="1"/>
    <xf numFmtId="164" fontId="12" fillId="0" borderId="7" xfId="1" applyFont="1" applyBorder="1" applyAlignment="1"/>
    <xf numFmtId="164" fontId="12" fillId="0" borderId="4" xfId="1" applyFont="1" applyBorder="1" applyAlignment="1"/>
    <xf numFmtId="43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vertical="top"/>
    </xf>
    <xf numFmtId="49" fontId="12" fillId="0" borderId="8" xfId="0" applyNumberFormat="1" applyFont="1" applyBorder="1" applyAlignment="1"/>
    <xf numFmtId="164" fontId="12" fillId="0" borderId="8" xfId="1" applyFont="1" applyBorder="1" applyAlignment="1"/>
    <xf numFmtId="164" fontId="12" fillId="0" borderId="6" xfId="1" applyFont="1" applyBorder="1" applyAlignment="1"/>
    <xf numFmtId="49" fontId="12" fillId="0" borderId="2" xfId="0" applyNumberFormat="1" applyFont="1" applyBorder="1" applyAlignment="1"/>
    <xf numFmtId="164" fontId="12" fillId="0" borderId="2" xfId="1" applyFont="1" applyBorder="1" applyAlignment="1"/>
    <xf numFmtId="164" fontId="12" fillId="0" borderId="1" xfId="1" applyFont="1" applyBorder="1" applyAlignment="1"/>
    <xf numFmtId="49" fontId="12" fillId="0" borderId="9" xfId="0" applyNumberFormat="1" applyFont="1" applyBorder="1" applyAlignment="1">
      <alignment vertical="top"/>
    </xf>
    <xf numFmtId="49" fontId="12" fillId="0" borderId="9" xfId="0" applyNumberFormat="1" applyFont="1" applyBorder="1" applyAlignment="1"/>
    <xf numFmtId="164" fontId="12" fillId="0" borderId="9" xfId="1" applyFont="1" applyBorder="1" applyAlignment="1"/>
    <xf numFmtId="0" fontId="12" fillId="0" borderId="5" xfId="0" applyNumberFormat="1" applyFont="1" applyBorder="1" applyAlignment="1"/>
    <xf numFmtId="0" fontId="12" fillId="0" borderId="6" xfId="0" applyNumberFormat="1" applyFont="1" applyBorder="1" applyAlignment="1"/>
    <xf numFmtId="0" fontId="12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vertical="center"/>
    </xf>
    <xf numFmtId="0" fontId="12" fillId="0" borderId="6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 wrapText="1"/>
    </xf>
    <xf numFmtId="2" fontId="13" fillId="0" borderId="7" xfId="0" applyNumberFormat="1" applyFont="1" applyBorder="1" applyAlignment="1">
      <alignment horizontal="center" vertical="center"/>
    </xf>
    <xf numFmtId="165" fontId="13" fillId="0" borderId="9" xfId="1" applyNumberFormat="1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horizontal="right" vertical="center"/>
    </xf>
    <xf numFmtId="164" fontId="14" fillId="0" borderId="9" xfId="1" applyFont="1" applyBorder="1" applyAlignment="1">
      <alignment horizontal="center" vertical="center"/>
    </xf>
    <xf numFmtId="165" fontId="14" fillId="0" borderId="9" xfId="1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164" fontId="13" fillId="0" borderId="7" xfId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vertical="center"/>
    </xf>
    <xf numFmtId="164" fontId="12" fillId="0" borderId="2" xfId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 wrapText="1"/>
    </xf>
    <xf numFmtId="164" fontId="12" fillId="0" borderId="7" xfId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vertical="center"/>
    </xf>
    <xf numFmtId="49" fontId="14" fillId="0" borderId="8" xfId="0" applyNumberFormat="1" applyFont="1" applyBorder="1" applyAlignment="1">
      <alignment horizontal="right" vertical="center"/>
    </xf>
    <xf numFmtId="164" fontId="14" fillId="0" borderId="8" xfId="1" applyFont="1" applyBorder="1" applyAlignment="1">
      <alignment horizontal="center" vertical="center"/>
    </xf>
    <xf numFmtId="165" fontId="14" fillId="0" borderId="8" xfId="1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/>
    </xf>
    <xf numFmtId="164" fontId="13" fillId="0" borderId="4" xfId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horizontal="right" vertical="center"/>
    </xf>
    <xf numFmtId="164" fontId="14" fillId="0" borderId="5" xfId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49" fontId="14" fillId="0" borderId="6" xfId="0" applyNumberFormat="1" applyFont="1" applyBorder="1" applyAlignment="1">
      <alignment horizontal="right" vertical="center"/>
    </xf>
    <xf numFmtId="164" fontId="14" fillId="0" borderId="6" xfId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</cellXfs>
  <cellStyles count="4">
    <cellStyle name="Гиперссылка" xfId="3" builtinId="8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&#1062;&#1069;&#1057;/&#1062;&#1069;&#1057;%202017/&#1043;&#1050;&#1056;&#1058;&#1058;/&#1058;&#1077;&#1093;&#1087;&#1088;&#1080;&#1089;&#1086;&#1077;&#1076;&#1080;&#1085;&#1077;&#1085;&#1080;&#1077;/&#1089;&#1090;&#1072;&#1085;&#1076;&#1072;&#1088;&#1090;&#1080;&#1079;&#1080;&#1088;&#1086;&#1074;&#1072;&#1085;&#1085;&#1099;&#1077;%20&#1089;&#1090;&#1072;&#1074;&#1082;&#1080;/&#1088;&#1072;&#1089;&#1095;&#1077;&#1090;%20&#1089;&#1090;&#1072;&#1085;&#1076;&#1072;&#1088;&#1090;-&#1099;&#1093;%20&#1089;&#1090;&#1072;&#1074;&#1086;&#1082;%20-%20&#1082;&#1086;&#1087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"/>
      <sheetName val="расчет обоснование"/>
      <sheetName val="мероприятия (2)"/>
      <sheetName val="прог свед Прил 2"/>
      <sheetName val="ставки Прил 3"/>
      <sheetName val="НВВ Прил 5"/>
      <sheetName val="мероприятия Прил 4"/>
      <sheetName val="расчет по мероприятия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F7">
            <v>27844.824999999997</v>
          </cell>
          <cell r="G7">
            <v>4650.0857749999996</v>
          </cell>
          <cell r="H7">
            <v>9813.4630540500002</v>
          </cell>
        </row>
        <row r="8">
          <cell r="I8">
            <v>12715.31505447</v>
          </cell>
        </row>
        <row r="36">
          <cell r="I36">
            <v>6391.8972188000007</v>
          </cell>
        </row>
        <row r="41">
          <cell r="I41">
            <v>1380.5</v>
          </cell>
        </row>
        <row r="47">
          <cell r="I47">
            <v>3378.2518232000002</v>
          </cell>
        </row>
        <row r="51">
          <cell r="I51">
            <v>1380.5</v>
          </cell>
        </row>
        <row r="53">
          <cell r="I53">
            <v>23964.409732579996</v>
          </cell>
        </row>
        <row r="58">
          <cell r="I58">
            <v>1380.5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J21" sqref="J21"/>
    </sheetView>
  </sheetViews>
  <sheetFormatPr defaultRowHeight="12.75" x14ac:dyDescent="0.2"/>
  <cols>
    <col min="1" max="1" width="5.85546875" customWidth="1"/>
    <col min="2" max="2" width="15.710937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7" spans="1:12" ht="18.75" x14ac:dyDescent="0.2">
      <c r="A7" s="2" t="s">
        <v>3</v>
      </c>
      <c r="B7" s="2" t="s">
        <v>4</v>
      </c>
    </row>
    <row r="8" spans="1:12" ht="18.75" x14ac:dyDescent="0.2">
      <c r="A8" s="3"/>
      <c r="B8" s="3"/>
    </row>
    <row r="9" spans="1:12" ht="18.75" x14ac:dyDescent="0.2">
      <c r="A9" s="2" t="s">
        <v>5</v>
      </c>
      <c r="B9" s="2" t="s">
        <v>6</v>
      </c>
    </row>
    <row r="10" spans="1:12" ht="18.75" x14ac:dyDescent="0.2">
      <c r="A10" s="3"/>
      <c r="B10" s="3"/>
    </row>
    <row r="11" spans="1:12" ht="18.75" x14ac:dyDescent="0.2">
      <c r="A11" s="2" t="s">
        <v>7</v>
      </c>
      <c r="B11" s="2" t="s">
        <v>8</v>
      </c>
    </row>
    <row r="12" spans="1:12" ht="18.75" x14ac:dyDescent="0.2">
      <c r="A12" s="3"/>
      <c r="B12" s="3"/>
    </row>
    <row r="13" spans="1:12" ht="18.75" x14ac:dyDescent="0.2">
      <c r="A13" s="2" t="s">
        <v>9</v>
      </c>
      <c r="B13" s="2" t="s">
        <v>10</v>
      </c>
    </row>
    <row r="14" spans="1:12" ht="18.75" x14ac:dyDescent="0.2">
      <c r="A14" s="3"/>
      <c r="B14" s="3"/>
    </row>
    <row r="15" spans="1:12" ht="18.75" x14ac:dyDescent="0.2">
      <c r="A15" s="2" t="s">
        <v>11</v>
      </c>
      <c r="B15" s="2" t="s">
        <v>12</v>
      </c>
    </row>
    <row r="16" spans="1:12" ht="18.75" x14ac:dyDescent="0.2">
      <c r="A16" s="4"/>
      <c r="B16" s="4"/>
    </row>
    <row r="17" spans="1:2" ht="18.75" x14ac:dyDescent="0.2">
      <c r="A17" s="5" t="s">
        <v>13</v>
      </c>
      <c r="B17" s="5" t="s">
        <v>14</v>
      </c>
    </row>
    <row r="18" spans="1:2" ht="18.75" x14ac:dyDescent="0.2">
      <c r="A18" s="4"/>
      <c r="B18" s="4"/>
    </row>
    <row r="19" spans="1:2" ht="18.75" x14ac:dyDescent="0.2">
      <c r="A19" s="2" t="s">
        <v>15</v>
      </c>
      <c r="B19" s="2" t="s">
        <v>16</v>
      </c>
    </row>
    <row r="20" spans="1:2" ht="18.75" x14ac:dyDescent="0.2">
      <c r="A20" s="3"/>
      <c r="B20" s="3"/>
    </row>
    <row r="21" spans="1:2" ht="18.75" x14ac:dyDescent="0.2">
      <c r="A21" s="2" t="s">
        <v>17</v>
      </c>
      <c r="B21" s="2" t="s">
        <v>18</v>
      </c>
    </row>
    <row r="22" spans="1:2" ht="18" x14ac:dyDescent="0.2">
      <c r="A22" s="6"/>
      <c r="B22" s="7"/>
    </row>
    <row r="23" spans="1:2" ht="18.75" x14ac:dyDescent="0.2">
      <c r="A23" s="2" t="s">
        <v>19</v>
      </c>
      <c r="B23" s="2" t="s">
        <v>20</v>
      </c>
    </row>
    <row r="24" spans="1:2" ht="18.75" x14ac:dyDescent="0.2">
      <c r="A24" s="3"/>
      <c r="B24" s="3"/>
    </row>
    <row r="25" spans="1:2" ht="18.75" x14ac:dyDescent="0.2">
      <c r="A25" s="2" t="s">
        <v>21</v>
      </c>
      <c r="B25" s="2" t="s">
        <v>22</v>
      </c>
    </row>
    <row r="26" spans="1:2" ht="18.75" x14ac:dyDescent="0.2">
      <c r="A26" s="3"/>
      <c r="B26" s="3"/>
    </row>
  </sheetData>
  <mergeCells count="3">
    <mergeCell ref="A1:L1"/>
    <mergeCell ref="A2:L2"/>
    <mergeCell ref="A3:L3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opLeftCell="A22" zoomScaleNormal="100" workbookViewId="0">
      <selection activeCell="A18" sqref="A18:E18"/>
    </sheetView>
  </sheetViews>
  <sheetFormatPr defaultRowHeight="18.75" x14ac:dyDescent="0.3"/>
  <cols>
    <col min="1" max="1" width="11.28515625" style="8" customWidth="1"/>
    <col min="2" max="2" width="78.85546875" style="8" customWidth="1"/>
    <col min="3" max="3" width="17" style="8" customWidth="1"/>
    <col min="4" max="4" width="21" style="8" customWidth="1"/>
    <col min="5" max="5" width="19.7109375" style="8" customWidth="1"/>
    <col min="6" max="16384" width="9.140625" style="8"/>
  </cols>
  <sheetData>
    <row r="2" spans="1:5" x14ac:dyDescent="0.3">
      <c r="A2" s="1" t="s">
        <v>23</v>
      </c>
      <c r="B2" s="1"/>
      <c r="C2" s="1"/>
      <c r="D2" s="1"/>
      <c r="E2" s="1"/>
    </row>
    <row r="3" spans="1:5" x14ac:dyDescent="0.3">
      <c r="A3" s="1" t="s">
        <v>24</v>
      </c>
      <c r="B3" s="1"/>
      <c r="C3" s="1"/>
      <c r="D3" s="1"/>
      <c r="E3" s="1"/>
    </row>
    <row r="4" spans="1:5" x14ac:dyDescent="0.3">
      <c r="A4" s="1" t="s">
        <v>25</v>
      </c>
      <c r="B4" s="1"/>
      <c r="C4" s="1"/>
      <c r="D4" s="1"/>
      <c r="E4" s="1"/>
    </row>
    <row r="5" spans="1:5" x14ac:dyDescent="0.3">
      <c r="A5" s="1" t="s">
        <v>26</v>
      </c>
      <c r="B5" s="1"/>
      <c r="C5" s="1"/>
      <c r="D5" s="1"/>
      <c r="E5" s="1"/>
    </row>
    <row r="6" spans="1:5" x14ac:dyDescent="0.3">
      <c r="A6" s="1" t="s">
        <v>2</v>
      </c>
      <c r="B6" s="1"/>
      <c r="C6" s="1"/>
      <c r="D6" s="1"/>
      <c r="E6" s="1"/>
    </row>
    <row r="8" spans="1:5" ht="45.75" customHeight="1" x14ac:dyDescent="0.3">
      <c r="A8" s="9" t="s">
        <v>27</v>
      </c>
      <c r="B8" s="9"/>
      <c r="C8" s="9" t="s">
        <v>28</v>
      </c>
      <c r="D8" s="10" t="s">
        <v>29</v>
      </c>
      <c r="E8" s="11"/>
    </row>
    <row r="9" spans="1:5" ht="48.75" customHeight="1" x14ac:dyDescent="0.3">
      <c r="A9" s="9"/>
      <c r="B9" s="9"/>
      <c r="C9" s="9"/>
      <c r="D9" s="12" t="s">
        <v>30</v>
      </c>
      <c r="E9" s="12" t="s">
        <v>31</v>
      </c>
    </row>
    <row r="10" spans="1:5" ht="153.75" customHeight="1" x14ac:dyDescent="0.3">
      <c r="A10" s="13" t="s">
        <v>32</v>
      </c>
      <c r="B10" s="14" t="s">
        <v>33</v>
      </c>
      <c r="C10" s="13" t="s">
        <v>34</v>
      </c>
      <c r="D10" s="15">
        <f>'мероприятия Прил 4'!E39</f>
        <v>29.158740633427499</v>
      </c>
      <c r="E10" s="15">
        <f>'мероприятия Прил 4'!E40</f>
        <v>27.038055245354673</v>
      </c>
    </row>
    <row r="11" spans="1:5" ht="57.75" customHeight="1" x14ac:dyDescent="0.3">
      <c r="A11" s="13" t="s">
        <v>35</v>
      </c>
      <c r="B11" s="14" t="s">
        <v>36</v>
      </c>
      <c r="C11" s="13" t="s">
        <v>34</v>
      </c>
      <c r="D11" s="15">
        <f>'мероприятия Прил 4'!E20</f>
        <v>7.981993128983051</v>
      </c>
      <c r="E11" s="15">
        <f>'мероприятия Прил 4'!E21</f>
        <v>7.981993128983051</v>
      </c>
    </row>
    <row r="12" spans="1:5" ht="59.25" customHeight="1" x14ac:dyDescent="0.3">
      <c r="A12" s="13" t="s">
        <v>37</v>
      </c>
      <c r="B12" s="14" t="s">
        <v>38</v>
      </c>
      <c r="C12" s="13" t="s">
        <v>34</v>
      </c>
      <c r="D12" s="15">
        <f>'мероприятия Прил 4'!E30</f>
        <v>4.0124904072818586</v>
      </c>
      <c r="E12" s="15">
        <f>'мероприятия Прил 4'!E31</f>
        <v>4.0124904072818586</v>
      </c>
    </row>
    <row r="13" spans="1:5" ht="77.25" customHeight="1" x14ac:dyDescent="0.3">
      <c r="A13" s="13" t="s">
        <v>39</v>
      </c>
      <c r="B13" s="14" t="s">
        <v>40</v>
      </c>
      <c r="C13" s="13" t="s">
        <v>34</v>
      </c>
      <c r="D13" s="15">
        <f>'мероприятия Прил 4'!E33</f>
        <v>2.1206853880728187</v>
      </c>
      <c r="E13" s="15">
        <f>'мероприятия Прил 4'!E34</f>
        <v>0</v>
      </c>
    </row>
    <row r="14" spans="1:5" ht="97.5" customHeight="1" x14ac:dyDescent="0.3">
      <c r="A14" s="13" t="s">
        <v>41</v>
      </c>
      <c r="B14" s="14" t="s">
        <v>42</v>
      </c>
      <c r="C14" s="13" t="s">
        <v>34</v>
      </c>
      <c r="D14" s="15">
        <f>'мероприятия Прил 4'!E36</f>
        <v>15.043571709089765</v>
      </c>
      <c r="E14" s="15">
        <f>'мероприятия Прил 4'!E37</f>
        <v>15.043571709089765</v>
      </c>
    </row>
    <row r="18" spans="1:5" x14ac:dyDescent="0.3">
      <c r="A18" s="16"/>
      <c r="B18" s="17"/>
      <c r="C18" s="17"/>
      <c r="D18" s="17"/>
      <c r="E18" s="16"/>
    </row>
  </sheetData>
  <mergeCells count="8">
    <mergeCell ref="A2:E2"/>
    <mergeCell ref="A3:E3"/>
    <mergeCell ref="A4:E4"/>
    <mergeCell ref="A5:E5"/>
    <mergeCell ref="A6:E6"/>
    <mergeCell ref="A8:B9"/>
    <mergeCell ref="C8:C9"/>
    <mergeCell ref="D8:E8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51"/>
  <sheetViews>
    <sheetView showWhiteSpace="0" topLeftCell="A33" zoomScaleNormal="100" workbookViewId="0">
      <selection activeCell="A51" sqref="A51:E51"/>
    </sheetView>
  </sheetViews>
  <sheetFormatPr defaultColWidth="1.140625" defaultRowHeight="12.75" x14ac:dyDescent="0.2"/>
  <cols>
    <col min="1" max="1" width="8.7109375" style="21" customWidth="1"/>
    <col min="2" max="2" width="58.28515625" style="21" customWidth="1"/>
    <col min="3" max="3" width="17.140625" style="21" customWidth="1"/>
    <col min="4" max="4" width="16.140625" style="21" customWidth="1"/>
    <col min="5" max="5" width="19.85546875" style="21" customWidth="1"/>
    <col min="6" max="6" width="18.28515625" style="21" customWidth="1"/>
    <col min="7" max="11" width="2.28515625" style="21" customWidth="1"/>
    <col min="12" max="16384" width="1.140625" style="21"/>
  </cols>
  <sheetData>
    <row r="1" spans="1:5" s="18" customFormat="1" ht="11.25" hidden="1" customHeight="1" x14ac:dyDescent="0.2">
      <c r="C1" s="19"/>
      <c r="D1" s="19"/>
      <c r="E1" s="19"/>
    </row>
    <row r="2" spans="1:5" s="18" customFormat="1" ht="11.25" hidden="1" customHeight="1" x14ac:dyDescent="0.2">
      <c r="C2" s="19"/>
      <c r="D2" s="19"/>
      <c r="E2" s="19"/>
    </row>
    <row r="3" spans="1:5" s="18" customFormat="1" ht="11.25" hidden="1" customHeight="1" x14ac:dyDescent="0.2">
      <c r="C3" s="19"/>
      <c r="D3" s="19"/>
      <c r="E3" s="19"/>
    </row>
    <row r="4" spans="1:5" s="18" customFormat="1" ht="11.25" hidden="1" customHeight="1" x14ac:dyDescent="0.2">
      <c r="C4" s="19"/>
      <c r="D4" s="19"/>
      <c r="E4" s="19"/>
    </row>
    <row r="5" spans="1:5" s="18" customFormat="1" ht="11.25" x14ac:dyDescent="0.2">
      <c r="C5" s="19"/>
      <c r="D5" s="19"/>
      <c r="E5" s="19"/>
    </row>
    <row r="6" spans="1:5" x14ac:dyDescent="0.2">
      <c r="A6" s="20"/>
    </row>
    <row r="7" spans="1:5" s="23" customFormat="1" ht="18.75" x14ac:dyDescent="0.3">
      <c r="A7" s="22" t="s">
        <v>43</v>
      </c>
      <c r="B7" s="22"/>
      <c r="C7" s="22"/>
      <c r="D7" s="22"/>
      <c r="E7" s="22"/>
    </row>
    <row r="8" spans="1:5" s="23" customFormat="1" ht="18.75" x14ac:dyDescent="0.3">
      <c r="A8" s="22" t="s">
        <v>44</v>
      </c>
      <c r="B8" s="22"/>
      <c r="C8" s="22"/>
      <c r="D8" s="22"/>
      <c r="E8" s="22"/>
    </row>
    <row r="9" spans="1:5" s="23" customFormat="1" ht="18.75" x14ac:dyDescent="0.3">
      <c r="A9" s="22" t="s">
        <v>45</v>
      </c>
      <c r="B9" s="22"/>
      <c r="C9" s="22"/>
      <c r="D9" s="22"/>
      <c r="E9" s="22"/>
    </row>
    <row r="11" spans="1:5" ht="12.75" hidden="1" customHeight="1" x14ac:dyDescent="0.2"/>
    <row r="12" spans="1:5" s="24" customFormat="1" ht="15" x14ac:dyDescent="0.25">
      <c r="E12" s="25" t="s">
        <v>46</v>
      </c>
    </row>
    <row r="13" spans="1:5" s="28" customFormat="1" ht="15.75" x14ac:dyDescent="0.2">
      <c r="A13" s="26" t="s">
        <v>47</v>
      </c>
      <c r="B13" s="26" t="s">
        <v>48</v>
      </c>
      <c r="C13" s="27" t="s">
        <v>49</v>
      </c>
      <c r="D13" s="27" t="s">
        <v>50</v>
      </c>
      <c r="E13" s="27" t="s">
        <v>51</v>
      </c>
    </row>
    <row r="14" spans="1:5" s="28" customFormat="1" ht="15.75" x14ac:dyDescent="0.2">
      <c r="A14" s="29"/>
      <c r="B14" s="29"/>
      <c r="C14" s="30"/>
      <c r="D14" s="30"/>
      <c r="E14" s="30"/>
    </row>
    <row r="15" spans="1:5" s="28" customFormat="1" ht="15.75" x14ac:dyDescent="0.2">
      <c r="A15" s="29"/>
      <c r="B15" s="29"/>
      <c r="C15" s="30"/>
      <c r="D15" s="30"/>
      <c r="E15" s="30"/>
    </row>
    <row r="16" spans="1:5" s="28" customFormat="1" ht="15.75" x14ac:dyDescent="0.2">
      <c r="A16" s="29"/>
      <c r="B16" s="29"/>
      <c r="C16" s="31"/>
      <c r="D16" s="31"/>
      <c r="E16" s="31"/>
    </row>
    <row r="17" spans="1:6" s="28" customFormat="1" ht="15.75" x14ac:dyDescent="0.2">
      <c r="A17" s="32"/>
      <c r="B17" s="32"/>
      <c r="C17" s="33" t="s">
        <v>52</v>
      </c>
      <c r="D17" s="33" t="s">
        <v>52</v>
      </c>
      <c r="E17" s="34" t="s">
        <v>53</v>
      </c>
    </row>
    <row r="18" spans="1:6" s="37" customFormat="1" ht="15.75" x14ac:dyDescent="0.2">
      <c r="A18" s="35">
        <v>1</v>
      </c>
      <c r="B18" s="35">
        <v>2</v>
      </c>
      <c r="C18" s="35">
        <v>3</v>
      </c>
      <c r="D18" s="35"/>
      <c r="E18" s="36">
        <v>4</v>
      </c>
    </row>
    <row r="19" spans="1:6" s="43" customFormat="1" ht="15.75" x14ac:dyDescent="0.25">
      <c r="A19" s="38" t="s">
        <v>3</v>
      </c>
      <c r="B19" s="39" t="s">
        <v>54</v>
      </c>
      <c r="C19" s="40">
        <f>C21+C22+C23+C24+C25+C37</f>
        <v>117952.76304000001</v>
      </c>
      <c r="D19" s="40">
        <f>D21+D22+D23+D24+D25+D37</f>
        <v>9829.3969199999992</v>
      </c>
      <c r="E19" s="41">
        <f>E21+E22+E23+E24+E25+E37</f>
        <v>46449.873829049997</v>
      </c>
      <c r="F19" s="42"/>
    </row>
    <row r="20" spans="1:6" s="43" customFormat="1" ht="15.75" x14ac:dyDescent="0.25">
      <c r="A20" s="44"/>
      <c r="B20" s="45" t="s">
        <v>55</v>
      </c>
      <c r="C20" s="46"/>
      <c r="D20" s="46"/>
      <c r="E20" s="47"/>
    </row>
    <row r="21" spans="1:6" s="43" customFormat="1" ht="15.75" x14ac:dyDescent="0.25">
      <c r="A21" s="48" t="s">
        <v>56</v>
      </c>
      <c r="B21" s="48" t="s">
        <v>57</v>
      </c>
      <c r="C21" s="49"/>
      <c r="D21" s="49"/>
      <c r="E21" s="50"/>
      <c r="F21" s="42"/>
    </row>
    <row r="22" spans="1:6" s="43" customFormat="1" ht="15.75" x14ac:dyDescent="0.25">
      <c r="A22" s="48" t="s">
        <v>58</v>
      </c>
      <c r="B22" s="48" t="s">
        <v>59</v>
      </c>
      <c r="C22" s="49"/>
      <c r="D22" s="49"/>
      <c r="E22" s="50"/>
    </row>
    <row r="23" spans="1:6" s="43" customFormat="1" ht="15.75" x14ac:dyDescent="0.25">
      <c r="A23" s="48" t="s">
        <v>60</v>
      </c>
      <c r="B23" s="48" t="s">
        <v>61</v>
      </c>
      <c r="C23" s="49">
        <f>12*7549.46</f>
        <v>90593.52</v>
      </c>
      <c r="D23" s="49">
        <v>7549.46</v>
      </c>
      <c r="E23" s="50">
        <f>('[1]расчет по мероприятиям'!F7+'[1]расчет по мероприятиям'!G7)</f>
        <v>32494.910774999997</v>
      </c>
    </row>
    <row r="24" spans="1:6" s="43" customFormat="1" ht="15.75" x14ac:dyDescent="0.25">
      <c r="A24" s="48" t="s">
        <v>62</v>
      </c>
      <c r="B24" s="48" t="s">
        <v>63</v>
      </c>
      <c r="C24" s="49">
        <f>C23*0.302</f>
        <v>27359.243040000001</v>
      </c>
      <c r="D24" s="49">
        <f>D23*0.302</f>
        <v>2279.9369200000001</v>
      </c>
      <c r="E24" s="50">
        <f>('[1]расчет по мероприятиям'!H7)</f>
        <v>9813.4630540500002</v>
      </c>
    </row>
    <row r="25" spans="1:6" s="43" customFormat="1" ht="15.75" x14ac:dyDescent="0.25">
      <c r="A25" s="48" t="s">
        <v>64</v>
      </c>
      <c r="B25" s="48" t="s">
        <v>65</v>
      </c>
      <c r="C25" s="49"/>
      <c r="D25" s="49"/>
      <c r="E25" s="50">
        <f>E26+E27+E29</f>
        <v>4141.5</v>
      </c>
    </row>
    <row r="26" spans="1:6" s="43" customFormat="1" ht="15.75" x14ac:dyDescent="0.25">
      <c r="A26" s="48" t="s">
        <v>66</v>
      </c>
      <c r="B26" s="48" t="s">
        <v>67</v>
      </c>
      <c r="C26" s="49"/>
      <c r="D26" s="49"/>
      <c r="E26" s="50"/>
    </row>
    <row r="27" spans="1:6" s="43" customFormat="1" ht="15.75" x14ac:dyDescent="0.25">
      <c r="A27" s="38" t="s">
        <v>68</v>
      </c>
      <c r="B27" s="39" t="s">
        <v>69</v>
      </c>
      <c r="C27" s="40"/>
      <c r="D27" s="40"/>
      <c r="E27" s="41"/>
    </row>
    <row r="28" spans="1:6" s="43" customFormat="1" ht="15.75" x14ac:dyDescent="0.25">
      <c r="A28" s="44"/>
      <c r="B28" s="45" t="s">
        <v>70</v>
      </c>
      <c r="C28" s="46"/>
      <c r="D28" s="46"/>
      <c r="E28" s="47"/>
    </row>
    <row r="29" spans="1:6" s="43" customFormat="1" ht="15.75" x14ac:dyDescent="0.25">
      <c r="A29" s="48" t="s">
        <v>71</v>
      </c>
      <c r="B29" s="48" t="s">
        <v>72</v>
      </c>
      <c r="C29" s="49"/>
      <c r="D29" s="49"/>
      <c r="E29" s="50">
        <f>E30+E31+E32+E34+E35</f>
        <v>4141.5</v>
      </c>
    </row>
    <row r="30" spans="1:6" s="43" customFormat="1" ht="15.75" x14ac:dyDescent="0.25">
      <c r="A30" s="48" t="s">
        <v>73</v>
      </c>
      <c r="B30" s="48" t="s">
        <v>74</v>
      </c>
      <c r="C30" s="49"/>
      <c r="D30" s="49"/>
      <c r="E30" s="50"/>
    </row>
    <row r="31" spans="1:6" s="43" customFormat="1" ht="15.75" x14ac:dyDescent="0.25">
      <c r="A31" s="48" t="s">
        <v>75</v>
      </c>
      <c r="B31" s="48" t="s">
        <v>76</v>
      </c>
      <c r="C31" s="49"/>
      <c r="D31" s="49"/>
      <c r="E31" s="50"/>
    </row>
    <row r="32" spans="1:6" s="43" customFormat="1" ht="15.75" x14ac:dyDescent="0.25">
      <c r="A32" s="38" t="s">
        <v>77</v>
      </c>
      <c r="B32" s="39" t="s">
        <v>78</v>
      </c>
      <c r="C32" s="40"/>
      <c r="D32" s="40"/>
      <c r="E32" s="41"/>
    </row>
    <row r="33" spans="1:5" s="43" customFormat="1" ht="15.75" x14ac:dyDescent="0.25">
      <c r="A33" s="44"/>
      <c r="B33" s="45" t="s">
        <v>79</v>
      </c>
      <c r="C33" s="46"/>
      <c r="D33" s="46"/>
      <c r="E33" s="47"/>
    </row>
    <row r="34" spans="1:5" s="43" customFormat="1" ht="15.75" x14ac:dyDescent="0.25">
      <c r="A34" s="48" t="s">
        <v>80</v>
      </c>
      <c r="B34" s="48" t="s">
        <v>81</v>
      </c>
      <c r="C34" s="49"/>
      <c r="D34" s="49"/>
      <c r="E34" s="50"/>
    </row>
    <row r="35" spans="1:5" s="43" customFormat="1" ht="15.75" x14ac:dyDescent="0.25">
      <c r="A35" s="38" t="s">
        <v>82</v>
      </c>
      <c r="B35" s="39" t="s">
        <v>83</v>
      </c>
      <c r="C35" s="40"/>
      <c r="D35" s="40"/>
      <c r="E35" s="41">
        <f>('[1]расчет по мероприятиям'!I41+'[1]расчет по мероприятиям'!I51+'[1]расчет по мероприятиям'!I58)</f>
        <v>4141.5</v>
      </c>
    </row>
    <row r="36" spans="1:5" s="43" customFormat="1" ht="15.75" x14ac:dyDescent="0.25">
      <c r="A36" s="44"/>
      <c r="B36" s="45" t="s">
        <v>84</v>
      </c>
      <c r="C36" s="46"/>
      <c r="D36" s="46"/>
      <c r="E36" s="47"/>
    </row>
    <row r="37" spans="1:5" s="43" customFormat="1" ht="15.75" x14ac:dyDescent="0.25">
      <c r="A37" s="48" t="s">
        <v>85</v>
      </c>
      <c r="B37" s="48" t="s">
        <v>86</v>
      </c>
      <c r="C37" s="49"/>
      <c r="D37" s="49"/>
      <c r="E37" s="50">
        <f>E38+E39+E40+E41</f>
        <v>0</v>
      </c>
    </row>
    <row r="38" spans="1:5" s="43" customFormat="1" ht="15.75" x14ac:dyDescent="0.25">
      <c r="A38" s="48" t="s">
        <v>87</v>
      </c>
      <c r="B38" s="48" t="s">
        <v>88</v>
      </c>
      <c r="C38" s="49"/>
      <c r="D38" s="49"/>
      <c r="E38" s="50"/>
    </row>
    <row r="39" spans="1:5" s="43" customFormat="1" ht="15.75" x14ac:dyDescent="0.25">
      <c r="A39" s="48" t="s">
        <v>89</v>
      </c>
      <c r="B39" s="48" t="s">
        <v>90</v>
      </c>
      <c r="C39" s="49"/>
      <c r="D39" s="49"/>
      <c r="E39" s="50"/>
    </row>
    <row r="40" spans="1:5" s="43" customFormat="1" ht="15.75" x14ac:dyDescent="0.25">
      <c r="A40" s="48" t="s">
        <v>91</v>
      </c>
      <c r="B40" s="48" t="s">
        <v>92</v>
      </c>
      <c r="C40" s="49"/>
      <c r="D40" s="49"/>
      <c r="E40" s="50"/>
    </row>
    <row r="41" spans="1:5" s="43" customFormat="1" ht="15.75" x14ac:dyDescent="0.25">
      <c r="A41" s="38" t="s">
        <v>93</v>
      </c>
      <c r="B41" s="39" t="s">
        <v>94</v>
      </c>
      <c r="C41" s="40"/>
      <c r="D41" s="40"/>
      <c r="E41" s="41"/>
    </row>
    <row r="42" spans="1:5" s="43" customFormat="1" ht="15.75" x14ac:dyDescent="0.25">
      <c r="A42" s="44"/>
      <c r="B42" s="45" t="s">
        <v>95</v>
      </c>
      <c r="C42" s="46"/>
      <c r="D42" s="46"/>
      <c r="E42" s="47"/>
    </row>
    <row r="43" spans="1:5" s="43" customFormat="1" ht="15.75" x14ac:dyDescent="0.25">
      <c r="A43" s="38" t="s">
        <v>5</v>
      </c>
      <c r="B43" s="39" t="s">
        <v>96</v>
      </c>
      <c r="C43" s="40"/>
      <c r="D43" s="40"/>
      <c r="E43" s="41"/>
    </row>
    <row r="44" spans="1:5" s="43" customFormat="1" ht="15.75" x14ac:dyDescent="0.25">
      <c r="A44" s="51"/>
      <c r="B44" s="52" t="s">
        <v>97</v>
      </c>
      <c r="C44" s="53"/>
      <c r="D44" s="53"/>
      <c r="E44" s="54"/>
    </row>
    <row r="45" spans="1:5" s="43" customFormat="1" ht="15.75" x14ac:dyDescent="0.25">
      <c r="A45" s="51"/>
      <c r="B45" s="52" t="s">
        <v>98</v>
      </c>
      <c r="C45" s="53"/>
      <c r="D45" s="53"/>
      <c r="E45" s="54"/>
    </row>
    <row r="46" spans="1:5" s="43" customFormat="1" ht="15.75" x14ac:dyDescent="0.25">
      <c r="A46" s="44"/>
      <c r="B46" s="45" t="s">
        <v>99</v>
      </c>
      <c r="C46" s="46"/>
      <c r="D46" s="46"/>
      <c r="E46" s="55"/>
    </row>
    <row r="47" spans="1:5" s="43" customFormat="1" ht="15.75" x14ac:dyDescent="0.25">
      <c r="A47" s="48" t="s">
        <v>7</v>
      </c>
      <c r="B47" s="48" t="s">
        <v>100</v>
      </c>
      <c r="C47" s="49"/>
      <c r="D47" s="49"/>
      <c r="E47" s="56"/>
    </row>
    <row r="48" spans="1:5" s="43" customFormat="1" ht="15.75" x14ac:dyDescent="0.25">
      <c r="A48" s="48" t="s">
        <v>9</v>
      </c>
      <c r="B48" s="48" t="s">
        <v>101</v>
      </c>
      <c r="C48" s="49">
        <f>C19+C43+C47</f>
        <v>117952.76304000001</v>
      </c>
      <c r="D48" s="49">
        <f>D19+D43+D47</f>
        <v>9829.3969199999992</v>
      </c>
      <c r="E48" s="50">
        <f>E19+E43+E47</f>
        <v>46449.873829049997</v>
      </c>
    </row>
    <row r="51" spans="1:6" ht="69" customHeight="1" x14ac:dyDescent="0.3">
      <c r="A51" s="16"/>
      <c r="B51" s="17"/>
      <c r="C51" s="17"/>
      <c r="D51" s="17"/>
      <c r="E51" s="16"/>
      <c r="F51" s="20"/>
    </row>
  </sheetData>
  <mergeCells count="8">
    <mergeCell ref="A7:E7"/>
    <mergeCell ref="A8:E8"/>
    <mergeCell ref="A9:E9"/>
    <mergeCell ref="A13:A17"/>
    <mergeCell ref="B13:B17"/>
    <mergeCell ref="C13:C16"/>
    <mergeCell ref="D13:D16"/>
    <mergeCell ref="E13:E16"/>
  </mergeCells>
  <printOptions horizontalCentered="1"/>
  <pageMargins left="0.39370078740157483" right="0.39370078740157483" top="0.39370078740157483" bottom="0.39370078740157483" header="0" footer="0"/>
  <pageSetup paperSize="9" scale="70" orientation="portrait" r:id="rId1"/>
  <headerFooter alignWithMargins="0">
    <oddHeader xml:space="preserve">&amp;L&amp;6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D46"/>
  <sheetViews>
    <sheetView topLeftCell="A40" zoomScale="125" zoomScaleNormal="125" workbookViewId="0">
      <selection activeCell="C55" sqref="C55"/>
    </sheetView>
  </sheetViews>
  <sheetFormatPr defaultColWidth="1" defaultRowHeight="12.75" x14ac:dyDescent="0.2"/>
  <cols>
    <col min="1" max="1" width="8" style="21" customWidth="1"/>
    <col min="2" max="2" width="47.5703125" style="21" customWidth="1"/>
    <col min="3" max="3" width="16.85546875" style="21" customWidth="1"/>
    <col min="4" max="4" width="14.85546875" style="21" customWidth="1"/>
    <col min="5" max="5" width="20.5703125" style="21" customWidth="1"/>
    <col min="6" max="16384" width="1" style="21"/>
  </cols>
  <sheetData>
    <row r="1" spans="1:56" s="57" customFormat="1" ht="11.25" hidden="1" customHeight="1" x14ac:dyDescent="0.2"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BD1" s="58"/>
    </row>
    <row r="2" spans="1:56" s="57" customFormat="1" ht="11.25" hidden="1" customHeight="1" x14ac:dyDescent="0.2"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BD2" s="58"/>
    </row>
    <row r="3" spans="1:56" s="57" customFormat="1" ht="11.25" hidden="1" customHeight="1" x14ac:dyDescent="0.2"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BD3" s="58"/>
    </row>
    <row r="4" spans="1:56" s="57" customFormat="1" ht="11.25" hidden="1" customHeight="1" x14ac:dyDescent="0.2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BD4" s="58"/>
    </row>
    <row r="5" spans="1:56" s="57" customFormat="1" ht="11.25" hidden="1" customHeight="1" x14ac:dyDescent="0.2"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BD5" s="58"/>
    </row>
    <row r="6" spans="1:56" s="18" customFormat="1" ht="11.25" hidden="1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BD6" s="19"/>
    </row>
    <row r="7" spans="1:56" x14ac:dyDescent="0.2">
      <c r="A7" s="20"/>
    </row>
    <row r="8" spans="1:56" s="59" customFormat="1" ht="18.75" x14ac:dyDescent="0.3">
      <c r="A8" s="22" t="s">
        <v>102</v>
      </c>
      <c r="B8" s="22"/>
      <c r="C8" s="22"/>
      <c r="D8" s="22"/>
      <c r="E8" s="22"/>
    </row>
    <row r="9" spans="1:56" s="59" customFormat="1" ht="18.75" x14ac:dyDescent="0.3">
      <c r="A9" s="22" t="s">
        <v>103</v>
      </c>
      <c r="B9" s="22"/>
      <c r="C9" s="22"/>
      <c r="D9" s="22"/>
      <c r="E9" s="22"/>
    </row>
    <row r="10" spans="1:56" ht="8.4499999999999993" customHeight="1" x14ac:dyDescent="0.2">
      <c r="C10" s="60"/>
    </row>
    <row r="11" spans="1:56" x14ac:dyDescent="0.2">
      <c r="C11" s="60"/>
    </row>
    <row r="12" spans="1:56" s="37" customFormat="1" ht="15.75" x14ac:dyDescent="0.2">
      <c r="A12" s="26" t="s">
        <v>47</v>
      </c>
      <c r="B12" s="26" t="s">
        <v>104</v>
      </c>
      <c r="C12" s="61" t="s">
        <v>53</v>
      </c>
      <c r="D12" s="62"/>
      <c r="E12" s="63"/>
    </row>
    <row r="13" spans="1:56" s="37" customFormat="1" ht="15.75" customHeight="1" x14ac:dyDescent="0.2">
      <c r="A13" s="29"/>
      <c r="B13" s="29"/>
      <c r="C13" s="65" t="s">
        <v>105</v>
      </c>
      <c r="D13" s="65" t="s">
        <v>106</v>
      </c>
      <c r="E13" s="65" t="s">
        <v>107</v>
      </c>
    </row>
    <row r="14" spans="1:56" s="37" customFormat="1" ht="15.75" x14ac:dyDescent="0.2">
      <c r="A14" s="29"/>
      <c r="B14" s="29"/>
      <c r="C14" s="66"/>
      <c r="D14" s="66"/>
      <c r="E14" s="66"/>
    </row>
    <row r="15" spans="1:56" s="37" customFormat="1" ht="20.25" customHeight="1" x14ac:dyDescent="0.2">
      <c r="A15" s="29"/>
      <c r="B15" s="29"/>
      <c r="C15" s="66"/>
      <c r="D15" s="66"/>
      <c r="E15" s="66"/>
    </row>
    <row r="16" spans="1:56" s="37" customFormat="1" ht="24" customHeight="1" x14ac:dyDescent="0.2">
      <c r="A16" s="29"/>
      <c r="B16" s="29"/>
      <c r="C16" s="66"/>
      <c r="D16" s="66"/>
      <c r="E16" s="66"/>
    </row>
    <row r="17" spans="1:5" s="37" customFormat="1" ht="1.9" customHeight="1" x14ac:dyDescent="0.2">
      <c r="A17" s="67"/>
      <c r="B17" s="67"/>
      <c r="C17" s="67"/>
      <c r="D17" s="67"/>
      <c r="E17" s="68"/>
    </row>
    <row r="18" spans="1:5" s="37" customFormat="1" ht="15.75" x14ac:dyDescent="0.2">
      <c r="A18" s="35">
        <v>1</v>
      </c>
      <c r="B18" s="35">
        <v>2</v>
      </c>
      <c r="C18" s="35">
        <v>3</v>
      </c>
      <c r="D18" s="35">
        <v>4</v>
      </c>
      <c r="E18" s="36">
        <v>5</v>
      </c>
    </row>
    <row r="19" spans="1:5" s="74" customFormat="1" ht="59.25" customHeight="1" x14ac:dyDescent="0.2">
      <c r="A19" s="69" t="s">
        <v>3</v>
      </c>
      <c r="B19" s="70" t="s">
        <v>108</v>
      </c>
      <c r="C19" s="71">
        <f>'[1]расчет по мероприятиям'!I8</f>
        <v>12715.31505447</v>
      </c>
      <c r="D19" s="72">
        <v>1593</v>
      </c>
      <c r="E19" s="73">
        <f>C19/D19</f>
        <v>7.981993128983051</v>
      </c>
    </row>
    <row r="20" spans="1:5" s="37" customFormat="1" ht="15.75" x14ac:dyDescent="0.2">
      <c r="A20" s="75"/>
      <c r="B20" s="76" t="s">
        <v>109</v>
      </c>
      <c r="C20" s="77">
        <f>'[1]расчет по мероприятиям'!I8</f>
        <v>12715.31505447</v>
      </c>
      <c r="D20" s="78">
        <f>D19</f>
        <v>1593</v>
      </c>
      <c r="E20" s="79">
        <f>C20/D20</f>
        <v>7.981993128983051</v>
      </c>
    </row>
    <row r="21" spans="1:5" s="37" customFormat="1" ht="15.75" x14ac:dyDescent="0.2">
      <c r="A21" s="75"/>
      <c r="B21" s="76" t="s">
        <v>110</v>
      </c>
      <c r="C21" s="77">
        <f>'[1]расчет по мероприятиям'!I8</f>
        <v>12715.31505447</v>
      </c>
      <c r="D21" s="78">
        <f>D20</f>
        <v>1593</v>
      </c>
      <c r="E21" s="79">
        <f>C21/D21</f>
        <v>7.981993128983051</v>
      </c>
    </row>
    <row r="22" spans="1:5" s="74" customFormat="1" ht="61.5" customHeight="1" x14ac:dyDescent="0.2">
      <c r="A22" s="69" t="s">
        <v>5</v>
      </c>
      <c r="B22" s="70" t="s">
        <v>111</v>
      </c>
      <c r="C22" s="80" t="s">
        <v>112</v>
      </c>
      <c r="D22" s="80" t="s">
        <v>112</v>
      </c>
      <c r="E22" s="81" t="s">
        <v>112</v>
      </c>
    </row>
    <row r="23" spans="1:5" s="74" customFormat="1" ht="52.5" customHeight="1" x14ac:dyDescent="0.2">
      <c r="A23" s="69" t="s">
        <v>7</v>
      </c>
      <c r="B23" s="70" t="s">
        <v>113</v>
      </c>
      <c r="C23" s="80" t="s">
        <v>112</v>
      </c>
      <c r="D23" s="80" t="s">
        <v>112</v>
      </c>
      <c r="E23" s="81" t="s">
        <v>112</v>
      </c>
    </row>
    <row r="24" spans="1:5" s="37" customFormat="1" ht="15" customHeight="1" x14ac:dyDescent="0.2">
      <c r="A24" s="82" t="s">
        <v>114</v>
      </c>
      <c r="B24" s="82" t="s">
        <v>115</v>
      </c>
      <c r="C24" s="83"/>
      <c r="D24" s="83"/>
      <c r="E24" s="36"/>
    </row>
    <row r="25" spans="1:5" s="37" customFormat="1" ht="15" customHeight="1" x14ac:dyDescent="0.2">
      <c r="A25" s="82" t="s">
        <v>116</v>
      </c>
      <c r="B25" s="82" t="s">
        <v>117</v>
      </c>
      <c r="C25" s="83"/>
      <c r="D25" s="83"/>
      <c r="E25" s="36"/>
    </row>
    <row r="26" spans="1:5" s="37" customFormat="1" ht="15" customHeight="1" x14ac:dyDescent="0.2">
      <c r="A26" s="82" t="s">
        <v>118</v>
      </c>
      <c r="B26" s="82" t="s">
        <v>119</v>
      </c>
      <c r="C26" s="83"/>
      <c r="D26" s="83"/>
      <c r="E26" s="36"/>
    </row>
    <row r="27" spans="1:5" s="37" customFormat="1" ht="85.5" customHeight="1" x14ac:dyDescent="0.2">
      <c r="A27" s="84" t="s">
        <v>120</v>
      </c>
      <c r="B27" s="85" t="s">
        <v>121</v>
      </c>
      <c r="C27" s="86"/>
      <c r="D27" s="86"/>
      <c r="E27" s="64"/>
    </row>
    <row r="28" spans="1:5" s="37" customFormat="1" ht="54" customHeight="1" x14ac:dyDescent="0.2">
      <c r="A28" s="84" t="s">
        <v>122</v>
      </c>
      <c r="B28" s="85" t="s">
        <v>123</v>
      </c>
      <c r="C28" s="86"/>
      <c r="D28" s="86"/>
      <c r="E28" s="36"/>
    </row>
    <row r="29" spans="1:5" s="74" customFormat="1" ht="31.5" x14ac:dyDescent="0.2">
      <c r="A29" s="69" t="s">
        <v>9</v>
      </c>
      <c r="B29" s="70" t="s">
        <v>124</v>
      </c>
      <c r="C29" s="80">
        <f>'[1]расчет по мероприятиям'!I36</f>
        <v>6391.8972188000007</v>
      </c>
      <c r="D29" s="87">
        <f>D21</f>
        <v>1593</v>
      </c>
      <c r="E29" s="73">
        <f t="shared" ref="E29:E40" si="0">C29/D29</f>
        <v>4.0124904072818586</v>
      </c>
    </row>
    <row r="30" spans="1:5" s="37" customFormat="1" ht="15.75" x14ac:dyDescent="0.2">
      <c r="A30" s="75"/>
      <c r="B30" s="76" t="s">
        <v>109</v>
      </c>
      <c r="C30" s="77">
        <f>'[1]расчет по мероприятиям'!I36</f>
        <v>6391.8972188000007</v>
      </c>
      <c r="D30" s="78">
        <f>D20</f>
        <v>1593</v>
      </c>
      <c r="E30" s="79">
        <f t="shared" si="0"/>
        <v>4.0124904072818586</v>
      </c>
    </row>
    <row r="31" spans="1:5" s="37" customFormat="1" ht="15.75" x14ac:dyDescent="0.2">
      <c r="A31" s="75"/>
      <c r="B31" s="76" t="s">
        <v>110</v>
      </c>
      <c r="C31" s="77">
        <f>'[1]расчет по мероприятиям'!I36</f>
        <v>6391.8972188000007</v>
      </c>
      <c r="D31" s="78">
        <f>D30</f>
        <v>1593</v>
      </c>
      <c r="E31" s="88">
        <f t="shared" si="0"/>
        <v>4.0124904072818586</v>
      </c>
    </row>
    <row r="32" spans="1:5" s="74" customFormat="1" ht="97.5" customHeight="1" x14ac:dyDescent="0.2">
      <c r="A32" s="69" t="s">
        <v>11</v>
      </c>
      <c r="B32" s="70" t="s">
        <v>125</v>
      </c>
      <c r="C32" s="80">
        <f>'[1]расчет по мероприятиям'!I47</f>
        <v>3378.2518232000002</v>
      </c>
      <c r="D32" s="87">
        <f>D29</f>
        <v>1593</v>
      </c>
      <c r="E32" s="73">
        <f t="shared" si="0"/>
        <v>2.1206853880728187</v>
      </c>
    </row>
    <row r="33" spans="1:5" s="37" customFormat="1" ht="15.75" x14ac:dyDescent="0.2">
      <c r="A33" s="75"/>
      <c r="B33" s="76" t="s">
        <v>109</v>
      </c>
      <c r="C33" s="77">
        <f>'[1]расчет по мероприятиям'!I47</f>
        <v>3378.2518232000002</v>
      </c>
      <c r="D33" s="78">
        <f>D30</f>
        <v>1593</v>
      </c>
      <c r="E33" s="79">
        <f t="shared" si="0"/>
        <v>2.1206853880728187</v>
      </c>
    </row>
    <row r="34" spans="1:5" s="37" customFormat="1" ht="15.75" x14ac:dyDescent="0.2">
      <c r="A34" s="75"/>
      <c r="B34" s="76" t="s">
        <v>110</v>
      </c>
      <c r="C34" s="77">
        <v>0</v>
      </c>
      <c r="D34" s="78">
        <f>D31</f>
        <v>1593</v>
      </c>
      <c r="E34" s="88">
        <f t="shared" si="0"/>
        <v>0</v>
      </c>
    </row>
    <row r="35" spans="1:5" s="74" customFormat="1" ht="61.5" customHeight="1" x14ac:dyDescent="0.2">
      <c r="A35" s="69" t="s">
        <v>13</v>
      </c>
      <c r="B35" s="70" t="s">
        <v>126</v>
      </c>
      <c r="C35" s="80">
        <f>'[1]расчет по мероприятиям'!I53</f>
        <v>23964.409732579996</v>
      </c>
      <c r="D35" s="87">
        <f>D32</f>
        <v>1593</v>
      </c>
      <c r="E35" s="73">
        <f t="shared" si="0"/>
        <v>15.043571709089765</v>
      </c>
    </row>
    <row r="36" spans="1:5" s="37" customFormat="1" ht="15.75" x14ac:dyDescent="0.2">
      <c r="A36" s="75"/>
      <c r="B36" s="76" t="s">
        <v>109</v>
      </c>
      <c r="C36" s="77">
        <f>'[1]расчет по мероприятиям'!I53</f>
        <v>23964.409732579996</v>
      </c>
      <c r="D36" s="78">
        <f>D34</f>
        <v>1593</v>
      </c>
      <c r="E36" s="79">
        <f t="shared" si="0"/>
        <v>15.043571709089765</v>
      </c>
    </row>
    <row r="37" spans="1:5" s="37" customFormat="1" ht="15.75" x14ac:dyDescent="0.2">
      <c r="A37" s="89"/>
      <c r="B37" s="90" t="s">
        <v>110</v>
      </c>
      <c r="C37" s="91">
        <f>'[1]расчет по мероприятиям'!I53</f>
        <v>23964.409732579996</v>
      </c>
      <c r="D37" s="92">
        <f>D36</f>
        <v>1593</v>
      </c>
      <c r="E37" s="88">
        <f t="shared" si="0"/>
        <v>15.043571709089765</v>
      </c>
    </row>
    <row r="38" spans="1:5" s="59" customFormat="1" ht="17.25" x14ac:dyDescent="0.3">
      <c r="A38" s="93"/>
      <c r="B38" s="93" t="s">
        <v>127</v>
      </c>
      <c r="C38" s="94">
        <f>C35+C32+C29+C19</f>
        <v>46449.873829050004</v>
      </c>
      <c r="D38" s="95">
        <f>D35</f>
        <v>1593</v>
      </c>
      <c r="E38" s="96">
        <f t="shared" si="0"/>
        <v>29.158740633427499</v>
      </c>
    </row>
    <row r="39" spans="1:5" s="37" customFormat="1" ht="15.75" x14ac:dyDescent="0.2">
      <c r="A39" s="97"/>
      <c r="B39" s="98" t="s">
        <v>109</v>
      </c>
      <c r="C39" s="99">
        <f>(C36+C33+C30+C20)</f>
        <v>46449.873829050004</v>
      </c>
      <c r="D39" s="100">
        <f>D37</f>
        <v>1593</v>
      </c>
      <c r="E39" s="79">
        <f t="shared" si="0"/>
        <v>29.158740633427499</v>
      </c>
    </row>
    <row r="40" spans="1:5" s="37" customFormat="1" ht="15.75" x14ac:dyDescent="0.2">
      <c r="A40" s="101"/>
      <c r="B40" s="102" t="s">
        <v>110</v>
      </c>
      <c r="C40" s="103">
        <f>C37+C34+C31+C21</f>
        <v>43071.622005849997</v>
      </c>
      <c r="D40" s="104">
        <f>D39</f>
        <v>1593</v>
      </c>
      <c r="E40" s="88">
        <f t="shared" si="0"/>
        <v>27.038055245354673</v>
      </c>
    </row>
    <row r="41" spans="1:5" s="17" customFormat="1" ht="18.75" x14ac:dyDescent="0.3">
      <c r="A41" s="16"/>
    </row>
    <row r="42" spans="1:5" s="17" customFormat="1" ht="18.75" x14ac:dyDescent="0.3">
      <c r="A42" s="16"/>
      <c r="C42" s="105"/>
      <c r="D42" s="105"/>
    </row>
    <row r="43" spans="1:5" s="17" customFormat="1" ht="18.75" x14ac:dyDescent="0.3">
      <c r="C43" s="106"/>
      <c r="D43" s="106"/>
    </row>
    <row r="44" spans="1:5" s="17" customFormat="1" ht="18.75" x14ac:dyDescent="0.3">
      <c r="A44" s="16"/>
      <c r="E44" s="16"/>
    </row>
    <row r="45" spans="1:5" s="17" customFormat="1" ht="18.75" x14ac:dyDescent="0.3">
      <c r="E45" s="16"/>
    </row>
    <row r="46" spans="1:5" s="17" customFormat="1" ht="49.5" customHeight="1" x14ac:dyDescent="0.3">
      <c r="A46" s="16"/>
      <c r="E46" s="16"/>
    </row>
  </sheetData>
  <mergeCells count="8">
    <mergeCell ref="A8:E8"/>
    <mergeCell ref="A9:E9"/>
    <mergeCell ref="A12:A16"/>
    <mergeCell ref="B12:B16"/>
    <mergeCell ref="C12:E12"/>
    <mergeCell ref="C13:C16"/>
    <mergeCell ref="D13:D16"/>
    <mergeCell ref="E13:E16"/>
  </mergeCells>
  <printOptions horizontalCentered="1"/>
  <pageMargins left="0.39370078740157483" right="0.39370078740157483" top="0.39370078740157483" bottom="0.39370078740157483" header="0.27559055118110237" footer="0.27559055118110237"/>
  <pageSetup paperSize="9" scale="75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прог свед Прил 2</vt:lpstr>
      <vt:lpstr>ставки Прил 3</vt:lpstr>
      <vt:lpstr>НВВ Прил 5</vt:lpstr>
      <vt:lpstr>мероприятия Прил 4</vt:lpstr>
      <vt:lpstr>'мероприятия Прил 4'!Область_печати</vt:lpstr>
      <vt:lpstr>'НВВ Прил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dcterms:created xsi:type="dcterms:W3CDTF">2016-10-04T12:23:47Z</dcterms:created>
  <dcterms:modified xsi:type="dcterms:W3CDTF">2016-10-04T12:25:24Z</dcterms:modified>
</cp:coreProperties>
</file>